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450" windowHeight="7050"/>
  </bookViews>
  <sheets>
    <sheet name="HoldUpCalc" sheetId="1" r:id="rId1"/>
    <sheet name="List" sheetId="2" state="hidden" r:id="rId2"/>
  </sheets>
  <definedNames>
    <definedName name="ID">List!$A$2:$A$7</definedName>
    <definedName name="ID_of_1_2inch">List!#REF!</definedName>
    <definedName name="ID_of_1_4inch">List!#REF!</definedName>
    <definedName name="ID_of_1_8inch">List!#REF!</definedName>
    <definedName name="ID_of_3_8inch">List!#REF!</definedName>
    <definedName name="ID_of_5_16inch">List!#REF!</definedName>
  </definedNames>
  <calcPr calcId="145621"/>
</workbook>
</file>

<file path=xl/calcChain.xml><?xml version="1.0" encoding="utf-8"?>
<calcChain xmlns="http://schemas.openxmlformats.org/spreadsheetml/2006/main">
  <c r="F11" i="1" l="1"/>
  <c r="F10" i="1"/>
  <c r="F8" i="1"/>
  <c r="F6" i="1"/>
  <c r="D9" i="1" l="1"/>
  <c r="F9" i="1" s="1"/>
  <c r="D7" i="1"/>
  <c r="F7" i="1" s="1"/>
  <c r="F4" i="1"/>
  <c r="D5" i="1"/>
  <c r="F5" i="1" s="1"/>
  <c r="F12" i="1" l="1"/>
  <c r="G6" i="1" l="1"/>
  <c r="G10" i="1"/>
  <c r="G7" i="1"/>
  <c r="G11" i="1"/>
  <c r="G8" i="1"/>
  <c r="G4" i="1"/>
  <c r="G5" i="1"/>
  <c r="G9" i="1"/>
</calcChain>
</file>

<file path=xl/sharedStrings.xml><?xml version="1.0" encoding="utf-8"?>
<sst xmlns="http://schemas.openxmlformats.org/spreadsheetml/2006/main" count="52" uniqueCount="49">
  <si>
    <t>Vessel</t>
  </si>
  <si>
    <t>Tube- Vessel to Pump</t>
  </si>
  <si>
    <t>Filter and holder path</t>
  </si>
  <si>
    <t>Pump</t>
  </si>
  <si>
    <t>Tube- Filter to Vessel</t>
  </si>
  <si>
    <t>Tube- Pump to Filter</t>
  </si>
  <si>
    <t>If Tube, Length (cm)</t>
  </si>
  <si>
    <t>Hold-up per cm (mL)</t>
  </si>
  <si>
    <t>ID of 1/8inch</t>
  </si>
  <si>
    <t>ID of 1/4inch</t>
  </si>
  <si>
    <t>ID of 3/8inch</t>
  </si>
  <si>
    <t>ID of 1/2inch</t>
  </si>
  <si>
    <t>ID of 5/16inch</t>
  </si>
  <si>
    <t>ID</t>
  </si>
  <si>
    <t>Hold-up per cm</t>
  </si>
  <si>
    <t>SELECT TUBE ID FROM PICK LIST</t>
  </si>
  <si>
    <t>Other 1</t>
  </si>
  <si>
    <t>Other 2</t>
  </si>
  <si>
    <t>GRAND TOTAL:</t>
  </si>
  <si>
    <t>Volume (mL)</t>
  </si>
  <si>
    <t>TOTAL (mL)</t>
  </si>
  <si>
    <t>mL</t>
  </si>
  <si>
    <t xml:space="preserve"> % of Total</t>
  </si>
  <si>
    <t>Step 1:</t>
  </si>
  <si>
    <t>Enter tube lenghts in column B</t>
  </si>
  <si>
    <t>Step 2:</t>
  </si>
  <si>
    <t>Step 3:</t>
  </si>
  <si>
    <t>Step 4:</t>
  </si>
  <si>
    <t>Rename cells A10 and A11 if desired</t>
  </si>
  <si>
    <t>Created by PendoTECH</t>
  </si>
  <si>
    <t>Select tube IDs from column C</t>
  </si>
  <si>
    <t>Size 16</t>
  </si>
  <si>
    <t xml:space="preserve">  1/8</t>
  </si>
  <si>
    <t>Size 18, 35</t>
  </si>
  <si>
    <t xml:space="preserve">  3/8</t>
  </si>
  <si>
    <t xml:space="preserve">  5/16</t>
  </si>
  <si>
    <t xml:space="preserve">  1/4</t>
  </si>
  <si>
    <t>ID of 3/16inch</t>
  </si>
  <si>
    <t>Size 25, 15</t>
  </si>
  <si>
    <t xml:space="preserve">  3/16</t>
  </si>
  <si>
    <t xml:space="preserve">  1/2</t>
  </si>
  <si>
    <t>Number</t>
  </si>
  <si>
    <t>ID (in)</t>
  </si>
  <si>
    <t>IDs of Common Tubes Numbers</t>
  </si>
  <si>
    <t>Size 17, 24, 26</t>
  </si>
  <si>
    <t>Size 36, 73, 70</t>
  </si>
  <si>
    <t>Size 82, 88</t>
  </si>
  <si>
    <t>Enter Volume of items other than tubing in column E</t>
  </si>
  <si>
    <t>Hold-up volume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</si>
</sst>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3" borderId="2" xfId="0" applyFill="1" applyBorder="1"/>
    <xf numFmtId="0" fontId="1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Fill="1" applyBorder="1"/>
    <xf numFmtId="165" fontId="3" fillId="0" borderId="2" xfId="0" applyNumberFormat="1" applyFont="1" applyBorder="1"/>
    <xf numFmtId="165" fontId="3" fillId="0" borderId="3" xfId="0" applyNumberFormat="1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6" fontId="0" fillId="0" borderId="1" xfId="1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6" fillId="0" borderId="2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6" xfId="0" applyFont="1" applyBorder="1" applyAlignment="1">
      <alignment horizontal="right"/>
    </xf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7" xfId="0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5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0" sqref="A10"/>
    </sheetView>
  </sheetViews>
  <sheetFormatPr defaultRowHeight="15" x14ac:dyDescent="0.25"/>
  <cols>
    <col min="1" max="1" width="24.28515625" customWidth="1"/>
    <col min="2" max="2" width="12.42578125" customWidth="1"/>
    <col min="3" max="3" width="18.5703125" customWidth="1"/>
    <col min="4" max="4" width="13" customWidth="1"/>
    <col min="5" max="5" width="11.28515625" customWidth="1"/>
    <col min="6" max="6" width="11.5703125" customWidth="1"/>
    <col min="7" max="7" width="9.28515625" customWidth="1"/>
    <col min="10" max="10" width="13.42578125" customWidth="1"/>
    <col min="11" max="11" width="16.28515625" customWidth="1"/>
  </cols>
  <sheetData>
    <row r="1" spans="1:12" ht="26.25" x14ac:dyDescent="0.4">
      <c r="A1" s="4" t="s">
        <v>48</v>
      </c>
    </row>
    <row r="2" spans="1:12" ht="15.75" customHeight="1" x14ac:dyDescent="0.4">
      <c r="A2" s="4"/>
    </row>
    <row r="3" spans="1:12" s="5" customFormat="1" ht="31.5" x14ac:dyDescent="0.25">
      <c r="A3" s="6"/>
      <c r="B3" s="18" t="s">
        <v>6</v>
      </c>
      <c r="C3" s="18" t="s">
        <v>15</v>
      </c>
      <c r="D3" s="18" t="s">
        <v>7</v>
      </c>
      <c r="E3" s="18" t="s">
        <v>19</v>
      </c>
      <c r="F3" s="19" t="s">
        <v>20</v>
      </c>
      <c r="G3" s="19" t="s">
        <v>22</v>
      </c>
    </row>
    <row r="4" spans="1:12" ht="15.75" x14ac:dyDescent="0.25">
      <c r="A4" s="2" t="s">
        <v>0</v>
      </c>
      <c r="B4" s="1"/>
      <c r="C4" s="1"/>
      <c r="D4" s="1"/>
      <c r="E4" s="16"/>
      <c r="F4" s="12">
        <f>E4</f>
        <v>0</v>
      </c>
      <c r="G4" s="20" t="str">
        <f>IF($F$12&gt;0,F4/$F$12,"--")</f>
        <v>--</v>
      </c>
      <c r="J4" s="37" t="s">
        <v>43</v>
      </c>
      <c r="K4" s="37"/>
      <c r="L4" s="37"/>
    </row>
    <row r="5" spans="1:12" ht="15.75" x14ac:dyDescent="0.25">
      <c r="A5" s="2" t="s">
        <v>1</v>
      </c>
      <c r="B5" s="16">
        <v>0</v>
      </c>
      <c r="C5" s="16" t="s">
        <v>9</v>
      </c>
      <c r="D5" s="7">
        <f>VLOOKUP(C5,List!A:B,2,0)</f>
        <v>0.31669217443593606</v>
      </c>
      <c r="E5" s="1"/>
      <c r="F5" s="13">
        <f>B5*D5</f>
        <v>0</v>
      </c>
      <c r="G5" s="20" t="str">
        <f t="shared" ref="G5:G11" si="0">IF($F$12&gt;0,F5/$F$12,"--")</f>
        <v>--</v>
      </c>
      <c r="J5" s="42" t="s">
        <v>41</v>
      </c>
      <c r="K5" s="43" t="s">
        <v>42</v>
      </c>
    </row>
    <row r="6" spans="1:12" ht="15.75" x14ac:dyDescent="0.25">
      <c r="A6" s="2" t="s">
        <v>3</v>
      </c>
      <c r="B6" s="1"/>
      <c r="C6" s="1"/>
      <c r="D6" s="1"/>
      <c r="E6" s="16">
        <v>0</v>
      </c>
      <c r="F6" s="12">
        <f>E6</f>
        <v>0</v>
      </c>
      <c r="G6" s="20" t="str">
        <f t="shared" si="0"/>
        <v>--</v>
      </c>
      <c r="J6" s="22" t="s">
        <v>31</v>
      </c>
      <c r="K6" s="38" t="s">
        <v>32</v>
      </c>
    </row>
    <row r="7" spans="1:12" ht="15.75" x14ac:dyDescent="0.25">
      <c r="A7" s="2" t="s">
        <v>5</v>
      </c>
      <c r="B7" s="16">
        <v>0</v>
      </c>
      <c r="C7" s="16" t="s">
        <v>9</v>
      </c>
      <c r="D7" s="7">
        <f>VLOOKUP(C7,List!A:B,2,0)</f>
        <v>0.31669217443593606</v>
      </c>
      <c r="E7" s="1"/>
      <c r="F7" s="13">
        <f>B7*D7</f>
        <v>0</v>
      </c>
      <c r="G7" s="20" t="str">
        <f t="shared" si="0"/>
        <v>--</v>
      </c>
      <c r="J7" s="23" t="s">
        <v>38</v>
      </c>
      <c r="K7" s="39" t="s">
        <v>39</v>
      </c>
    </row>
    <row r="8" spans="1:12" ht="15.75" x14ac:dyDescent="0.25">
      <c r="A8" s="2" t="s">
        <v>2</v>
      </c>
      <c r="B8" s="1"/>
      <c r="C8" s="1"/>
      <c r="D8" s="1"/>
      <c r="E8" s="16">
        <v>0</v>
      </c>
      <c r="F8" s="12">
        <f>E8</f>
        <v>0</v>
      </c>
      <c r="G8" s="20" t="str">
        <f t="shared" si="0"/>
        <v>--</v>
      </c>
      <c r="J8" s="23" t="s">
        <v>44</v>
      </c>
      <c r="K8" s="39" t="s">
        <v>36</v>
      </c>
    </row>
    <row r="9" spans="1:12" ht="15.75" x14ac:dyDescent="0.25">
      <c r="A9" s="2" t="s">
        <v>4</v>
      </c>
      <c r="B9" s="16">
        <v>0</v>
      </c>
      <c r="C9" s="16" t="s">
        <v>8</v>
      </c>
      <c r="D9" s="7">
        <f>VLOOKUP(C9,List!A:B,2,0)</f>
        <v>7.9173043608984014E-2</v>
      </c>
      <c r="E9" s="1"/>
      <c r="F9" s="13">
        <f>B9*D9</f>
        <v>0</v>
      </c>
      <c r="G9" s="20" t="str">
        <f t="shared" si="0"/>
        <v>--</v>
      </c>
      <c r="J9" s="23" t="s">
        <v>33</v>
      </c>
      <c r="K9" s="39" t="s">
        <v>35</v>
      </c>
    </row>
    <row r="10" spans="1:12" ht="15.75" x14ac:dyDescent="0.25">
      <c r="A10" s="21" t="s">
        <v>16</v>
      </c>
      <c r="B10" s="1"/>
      <c r="C10" s="1"/>
      <c r="D10" s="1"/>
      <c r="E10" s="16">
        <v>0</v>
      </c>
      <c r="F10" s="12">
        <f>E10</f>
        <v>0</v>
      </c>
      <c r="G10" s="20" t="str">
        <f t="shared" si="0"/>
        <v>--</v>
      </c>
      <c r="J10" s="23" t="s">
        <v>45</v>
      </c>
      <c r="K10" s="40" t="s">
        <v>34</v>
      </c>
    </row>
    <row r="11" spans="1:12" ht="16.5" thickBot="1" x14ac:dyDescent="0.3">
      <c r="A11" s="21" t="s">
        <v>17</v>
      </c>
      <c r="B11" s="1"/>
      <c r="C11" s="1"/>
      <c r="D11" s="8"/>
      <c r="E11" s="17">
        <v>0</v>
      </c>
      <c r="F11" s="14">
        <f>E11</f>
        <v>0</v>
      </c>
      <c r="G11" s="20" t="str">
        <f t="shared" si="0"/>
        <v>--</v>
      </c>
      <c r="J11" s="24" t="s">
        <v>46</v>
      </c>
      <c r="K11" s="41" t="s">
        <v>40</v>
      </c>
    </row>
    <row r="12" spans="1:12" ht="16.5" thickBot="1" x14ac:dyDescent="0.3">
      <c r="D12" s="9"/>
      <c r="E12" s="10" t="s">
        <v>18</v>
      </c>
      <c r="F12" s="15">
        <f>SUM(F4:F11)</f>
        <v>0</v>
      </c>
      <c r="G12" s="11" t="s">
        <v>21</v>
      </c>
    </row>
    <row r="15" spans="1:12" x14ac:dyDescent="0.25">
      <c r="B15" s="25" t="s">
        <v>23</v>
      </c>
      <c r="C15" s="26" t="s">
        <v>24</v>
      </c>
      <c r="D15" s="27"/>
      <c r="E15" s="27"/>
      <c r="F15" s="28"/>
    </row>
    <row r="16" spans="1:12" x14ac:dyDescent="0.25">
      <c r="B16" s="29" t="s">
        <v>25</v>
      </c>
      <c r="C16" s="30" t="s">
        <v>30</v>
      </c>
      <c r="D16" s="31"/>
      <c r="E16" s="31"/>
      <c r="F16" s="32"/>
    </row>
    <row r="17" spans="1:6" x14ac:dyDescent="0.25">
      <c r="B17" s="29" t="s">
        <v>26</v>
      </c>
      <c r="C17" s="30" t="s">
        <v>47</v>
      </c>
      <c r="D17" s="31"/>
      <c r="E17" s="31"/>
      <c r="F17" s="32"/>
    </row>
    <row r="18" spans="1:6" x14ac:dyDescent="0.25">
      <c r="B18" s="33" t="s">
        <v>27</v>
      </c>
      <c r="C18" s="34" t="s">
        <v>28</v>
      </c>
      <c r="D18" s="35"/>
      <c r="E18" s="35"/>
      <c r="F18" s="36"/>
    </row>
    <row r="21" spans="1:6" x14ac:dyDescent="0.25">
      <c r="A21" s="44" t="s">
        <v>29</v>
      </c>
    </row>
  </sheetData>
  <sheetProtection password="CCA3" sheet="1" objects="1" scenarios="1"/>
  <dataValidations count="1">
    <dataValidation type="list" allowBlank="1" showInputMessage="1" showErrorMessage="1" sqref="C5 C7 C9">
      <formula1>ID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10" zoomScaleNormal="110" workbookViewId="0">
      <selection activeCell="A6" sqref="A6"/>
    </sheetView>
  </sheetViews>
  <sheetFormatPr defaultRowHeight="15" x14ac:dyDescent="0.25"/>
  <cols>
    <col min="1" max="1" width="12.85546875" customWidth="1"/>
    <col min="2" max="2" width="13.5703125" customWidth="1"/>
    <col min="3" max="6" width="11.7109375" customWidth="1"/>
  </cols>
  <sheetData>
    <row r="1" spans="1:2" x14ac:dyDescent="0.25">
      <c r="A1" t="s">
        <v>13</v>
      </c>
      <c r="B1" t="s">
        <v>14</v>
      </c>
    </row>
    <row r="2" spans="1:2" x14ac:dyDescent="0.25">
      <c r="A2" s="2" t="s">
        <v>8</v>
      </c>
      <c r="B2" s="3">
        <v>7.9173043608984014E-2</v>
      </c>
    </row>
    <row r="3" spans="1:2" x14ac:dyDescent="0.25">
      <c r="A3" s="2" t="s">
        <v>37</v>
      </c>
      <c r="B3" s="3">
        <v>0.17813934812021404</v>
      </c>
    </row>
    <row r="4" spans="1:2" x14ac:dyDescent="0.25">
      <c r="A4" s="2" t="s">
        <v>9</v>
      </c>
      <c r="B4" s="3">
        <v>0.31669217443593606</v>
      </c>
    </row>
    <row r="5" spans="1:2" x14ac:dyDescent="0.25">
      <c r="A5" s="2" t="s">
        <v>12</v>
      </c>
      <c r="B5" s="3">
        <v>0.49483152255615009</v>
      </c>
    </row>
    <row r="6" spans="1:2" x14ac:dyDescent="0.25">
      <c r="A6" s="2" t="s">
        <v>10</v>
      </c>
      <c r="B6" s="3">
        <v>0.71255739248085614</v>
      </c>
    </row>
    <row r="7" spans="1:2" x14ac:dyDescent="0.25">
      <c r="A7" s="2" t="s">
        <v>11</v>
      </c>
      <c r="B7" s="3">
        <v>1.2667686977437442</v>
      </c>
    </row>
  </sheetData>
  <sheetProtection password="CCA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HoldUpCalc</vt:lpstr>
      <vt:lpstr>List</vt:lpstr>
      <vt:lpstr>ID</vt:lpstr>
    </vt:vector>
  </TitlesOfParts>
  <Company>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F</dc:creator>
  <cp:lastModifiedBy>J F</cp:lastModifiedBy>
  <dcterms:created xsi:type="dcterms:W3CDTF">2016-02-19T23:17:33Z</dcterms:created>
  <dcterms:modified xsi:type="dcterms:W3CDTF">2016-02-22T15:13:49Z</dcterms:modified>
</cp:coreProperties>
</file>